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225" activeTab="1"/>
  </bookViews>
  <sheets>
    <sheet name="стр.1" sheetId="1" r:id="rId1"/>
    <sheet name="стр.2" sheetId="2" r:id="rId2"/>
  </sheets>
  <externalReferences>
    <externalReference r:id="rId5"/>
    <externalReference r:id="rId6"/>
    <externalReference r:id="rId7"/>
  </externalReferences>
  <definedNames>
    <definedName name="_xlnm.Print_Area" localSheetId="0">'стр.1'!$A$1:$DD$58</definedName>
    <definedName name="_xlnm.Print_Area" localSheetId="1">'стр.2'!$A$1:$FK$29</definedName>
  </definedNames>
  <calcPr fullCalcOnLoad="1"/>
</workbook>
</file>

<file path=xl/sharedStrings.xml><?xml version="1.0" encoding="utf-8"?>
<sst xmlns="http://schemas.openxmlformats.org/spreadsheetml/2006/main" count="150" uniqueCount="102">
  <si>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</si>
  <si>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</si>
  <si>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</si>
  <si>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</si>
  <si>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</si>
  <si>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</si>
  <si>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</si>
  <si>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</si>
  <si>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</si>
  <si>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</si>
  <si>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</si>
  <si>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</si>
  <si>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</si>
  <si>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</si>
  <si>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</si>
  <si>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</si>
  <si>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</si>
  <si>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</si>
  <si>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</si>
  <si>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</si>
  <si>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</si>
  <si>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</si>
  <si>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</si>
  <si>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</si>
  <si>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</si>
  <si>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</si>
  <si>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</si>
  <si>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</si>
  <si>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</si>
  <si>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</si>
  <si>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</si>
  <si>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</si>
  <si>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</si>
  <si>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</si>
  <si>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</si>
  <si>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</si>
  <si>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</si>
  <si>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</si>
  <si>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</si>
  <si>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</si>
  <si>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</si>
  <si>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</si>
  <si>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</si>
  <si>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</si>
  <si>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</si>
  <si>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</si>
  <si>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</si>
  <si>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</si>
  <si>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</si>
  <si>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</si>
  <si>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</si>
  <si>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</si>
  <si>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</si>
  <si>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</si>
  <si>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</si>
  <si>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</si>
  <si>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</si>
  <si>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</si>
  <si>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</si>
  <si>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</si>
  <si>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</si>
  <si>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</si>
  <si>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</si>
  <si>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</si>
  <si>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</si>
  <si>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</si>
  <si>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</si>
  <si>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</si>
  <si>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</si>
  <si>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</si>
  <si>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</si>
  <si>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</si>
  <si>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</si>
  <si>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</si>
  <si>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</si>
  <si>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</si>
  <si>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</si>
  <si>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</si>
  <si>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</si>
  <si>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</si>
  <si>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</si>
  <si>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</si>
  <si>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</si>
  <si>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</si>
  <si>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</si>
  <si>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</si>
  <si>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</si>
  <si>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</si>
  <si>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</si>
  <si>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</si>
  <si>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</si>
  <si>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</si>
  <si>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</si>
  <si>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</si>
  <si>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</si>
  <si>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</si>
  <si>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</si>
  <si>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</si>
  <si>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</si>
  <si>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ОАО "ЕВРАЗ НМТП"</t>
  </si>
  <si>
    <t xml:space="preserve">                 а также за прогнозируемый период (2 последующих года)</t>
  </si>
  <si>
    <t>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</si>
</sst>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2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 wrapText="1" indent="1"/>
    </xf>
    <xf numFmtId="0" fontId="8" fillId="0" borderId="16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9" fontId="7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_&#1041;&#1102;&#1076;&#1078;&#1077;&#1090;\2014_MIFO\02_&#1042;&#1099;&#1088;&#1091;&#1095;&#1082;&#1072;_2014\&#1055;&#1088;&#1086;&#1076;&#1072;&#1078;&#1080;_1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_&#1041;&#1102;&#1076;&#1078;&#1077;&#1090;\2014_MIFO\MD\12_MD_2014_&#1055;&#1056;&#1056;_&#1092;&#1086;&#1088;&#1084;&#1091;&#1083;&#1099;_&#1053;&#1048;&#1058;_&#1087;&#1088;&#1086;&#1084;_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4_&#1041;&#1102;&#1076;&#1078;&#1077;&#1090;\2014_&#1054;&#1090;&#1095;&#1077;&#1090;&#1085;&#1086;&#1089;&#1090;&#1100;\0_12_&#1044;&#1077;&#1082;&#1072;&#1073;&#1088;&#1100;\01-12_&#1053;&#1048;&#1058;_&#1060;&#1072;&#1082;&#1090;_&#1085;&#1086;&#1074;&#1099;&#1081;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ИТ 12 мес."/>
      <sheetName val="декабрь 2014"/>
      <sheetName val="НИТ_11 м-в"/>
      <sheetName val="ноябрь 2014"/>
      <sheetName val="НИТ_10 м-в"/>
      <sheetName val="октябрь 2014"/>
      <sheetName val="НИТ_9 м-в"/>
      <sheetName val="сентябрь 2014"/>
      <sheetName val="НИТ _8м-в"/>
      <sheetName val="август 2014"/>
      <sheetName val="НИТ_7 мес."/>
      <sheetName val="июль 2014"/>
      <sheetName val="июнь 2014"/>
      <sheetName val=" 2 кв.2014"/>
      <sheetName val="НИТ_ 6 мес."/>
      <sheetName val="май 2014 м-ц"/>
      <sheetName val="НИТ_5 м-ц"/>
      <sheetName val="НИТ_4 м-ца"/>
      <sheetName val="апрель"/>
      <sheetName val="НИТ_3 м-ца"/>
      <sheetName val="март"/>
      <sheetName val="НИТ_2 м-ца"/>
      <sheetName val="февраль"/>
      <sheetName val="январь 2014"/>
      <sheetName val="Лист11"/>
      <sheetName val="Лист12"/>
    </sheetNames>
    <sheetDataSet>
      <sheetData sheetId="0">
        <row r="5">
          <cell r="C5">
            <v>4212016769.4300003</v>
          </cell>
        </row>
        <row r="11">
          <cell r="C11">
            <v>83264748.29</v>
          </cell>
        </row>
        <row r="17">
          <cell r="C17">
            <v>182043674.13</v>
          </cell>
        </row>
        <row r="18">
          <cell r="C18">
            <v>13087002.5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ус"/>
      <sheetName val="Схема"/>
      <sheetName val="Предпоссылки"/>
      <sheetName val="1. Мощности"/>
      <sheetName val="2. Сбыт"/>
      <sheetName val="3. Выручка"/>
      <sheetName val="4. НЗП и остатки"/>
      <sheetName val="4. Нормы ПРР"/>
      <sheetName val="5. Нормы М-ч"/>
      <sheetName val="6. Цены"/>
      <sheetName val="7. Расходы"/>
      <sheetName val="1. Пр-во т"/>
      <sheetName val="2. Остатки тн-дн"/>
      <sheetName val="3. Пр-во т-оп"/>
      <sheetName val="4. Пр-во м-ч"/>
      <sheetName val="1. Себ-ть М-ч"/>
      <sheetName val="2. Себ-ть Тн-дни"/>
      <sheetName val="1. МД"/>
      <sheetName val="2. P&amp;L-12"/>
      <sheetName val="МД ППК-1"/>
      <sheetName val="Ремонты"/>
      <sheetName val="Расчет ставки ЕАХ-07"/>
      <sheetName val="МД ППК-3"/>
      <sheetName val="7. Расходы (Январь)"/>
      <sheetName val="МД ППК-4"/>
      <sheetName val="МД ППК-5"/>
      <sheetName val="PL ППК "/>
    </sheetNames>
    <sheetDataSet>
      <sheetData sheetId="10">
        <row r="24">
          <cell r="Y24">
            <v>91915.03</v>
          </cell>
        </row>
        <row r="26">
          <cell r="Y26">
            <v>69708.86</v>
          </cell>
        </row>
        <row r="27">
          <cell r="Y27">
            <v>21119.57</v>
          </cell>
        </row>
        <row r="31">
          <cell r="Y31">
            <v>413.61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BITDA bridge $"/>
      <sheetName val="EBITDA bridge"/>
      <sheetName val="11 Сonv cost разверн"/>
      <sheetName val="11 Сonv cost разверн (2)"/>
      <sheetName val="11 Conv cost bridge"/>
      <sheetName val="11 Conv cost bridge 1"/>
      <sheetName val="P&amp;L"/>
      <sheetName val="ПП"/>
      <sheetName val="ПП_прогноз"/>
      <sheetName val="Продажи $"/>
      <sheetName val="Продажи"/>
      <sheetName val="Выручка_Прогноз"/>
      <sheetName val="Выручка_Бюджет"/>
      <sheetName val="Факторный анализ сметы"/>
      <sheetName val="Постоянные затраты"/>
      <sheetName val="Смета"/>
      <sheetName val="Производственные расходы"/>
      <sheetName val="Ремонты"/>
      <sheetName val="УПР"/>
      <sheetName val="УПР_Прогноз нит"/>
      <sheetName val="УПР_бюджет"/>
      <sheetName val="24 Социальные расходы"/>
      <sheetName val="СКБ"/>
      <sheetName val=" Maintenance capex"/>
    </sheetNames>
    <sheetDataSet>
      <sheetData sheetId="15">
        <row r="152">
          <cell r="F152">
            <v>96792.1959</v>
          </cell>
        </row>
        <row r="153">
          <cell r="F153">
            <v>18554.25855</v>
          </cell>
        </row>
      </sheetData>
      <sheetData sheetId="18">
        <row r="31">
          <cell r="C31">
            <v>12000.166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zoomScaleSheetLayoutView="100" zoomScalePageLayoutView="0" workbookViewId="0" topLeftCell="A1">
      <selection activeCell="CN49" sqref="CN49:DD49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33" t="s">
        <v>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6" customFormat="1" ht="1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6" customFormat="1" ht="15" customHeight="1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6" customFormat="1" ht="15" customHeight="1">
      <c r="A6" s="33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47" t="s">
        <v>101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 t="s">
        <v>100</v>
      </c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2" t="s">
        <v>99</v>
      </c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3" t="s">
        <v>9</v>
      </c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9" t="s">
        <v>10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</row>
    <row r="13" ht="9.75" customHeight="1"/>
    <row r="14" spans="1:108" s="13" customFormat="1" ht="12.75">
      <c r="A14" s="48" t="s">
        <v>16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50"/>
      <c r="BJ14" s="48" t="s">
        <v>17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50"/>
      <c r="BW14" s="27" t="s">
        <v>18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9"/>
    </row>
    <row r="15" spans="1:108" s="13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3"/>
      <c r="BJ15" s="51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7">
        <v>1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</row>
    <row r="16" spans="1:108" s="13" customFormat="1" ht="12.75">
      <c r="A16" s="14"/>
      <c r="B16" s="60" t="s">
        <v>11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1"/>
      <c r="BJ16" s="25" t="s">
        <v>19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54">
        <v>9311</v>
      </c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</row>
    <row r="17" spans="1:108" s="13" customFormat="1" ht="12.75">
      <c r="A17" s="14"/>
      <c r="B17" s="64" t="s">
        <v>12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5"/>
      <c r="BJ17" s="32" t="s">
        <v>20</v>
      </c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54">
        <v>9311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</row>
    <row r="18" spans="1:108" s="13" customFormat="1" ht="12.75">
      <c r="A18" s="14"/>
      <c r="B18" s="64" t="s">
        <v>13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5"/>
      <c r="BJ18" s="32" t="s">
        <v>21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54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  <row r="19" spans="1:108" s="13" customFormat="1" ht="12.75">
      <c r="A19" s="14"/>
      <c r="B19" s="60" t="s">
        <v>14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1"/>
      <c r="BJ19" s="25" t="s">
        <v>22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54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6"/>
    </row>
    <row r="20" spans="1:108" s="13" customFormat="1" ht="12.75">
      <c r="A20" s="14"/>
      <c r="B20" s="60" t="s">
        <v>15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1"/>
      <c r="BJ20" s="25" t="s">
        <v>23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57">
        <v>437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</row>
    <row r="21" ht="12" customHeight="1"/>
    <row r="22" spans="1:108" s="7" customFormat="1" ht="15" customHeight="1">
      <c r="A22" s="59" t="s">
        <v>96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</row>
    <row r="23" s="13" customFormat="1" ht="12.75" customHeight="1">
      <c r="DD23" s="23" t="s">
        <v>25</v>
      </c>
    </row>
    <row r="24" spans="1:108" s="2" customFormat="1" ht="12.75" customHeight="1">
      <c r="A24" s="34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6"/>
      <c r="BJ24" s="40" t="s">
        <v>17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58" t="s">
        <v>3</v>
      </c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 t="s">
        <v>4</v>
      </c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</row>
    <row r="25" spans="1:108" s="2" customFormat="1" ht="12.7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43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>
        <v>2</v>
      </c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1:108" s="17" customFormat="1" ht="12.75">
      <c r="A26" s="27" t="s">
        <v>26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5" t="s">
        <v>27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>
        <f>BW27+BW28+BW30</f>
        <v>4538584.18935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>
        <f>CN27+CN28+CN30</f>
        <v>2342279</v>
      </c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spans="1:108" s="13" customFormat="1" ht="12.75">
      <c r="A27" s="14"/>
      <c r="B27" s="30" t="s">
        <v>52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32" t="s">
        <v>28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24">
        <f>'[1]НИТ 12 мес.'!$C$5/1000+74346</f>
        <v>4286362.76943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>
        <f>2342279-CN28-CN30</f>
        <v>2156847.97</v>
      </c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</row>
    <row r="28" spans="1:108" s="13" customFormat="1" ht="12.75">
      <c r="A28" s="14"/>
      <c r="B28" s="30" t="s">
        <v>53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1"/>
      <c r="BJ28" s="32" t="s">
        <v>29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24">
        <f>'[1]НИТ 12 мес.'!$C$11/1000</f>
        <v>83264.74829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>
        <f>'[2]7. Расходы'!$Y$24</f>
        <v>91915.03</v>
      </c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13" customFormat="1" ht="25.5" customHeight="1">
      <c r="A29" s="14"/>
      <c r="B29" s="30" t="s">
        <v>54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1"/>
      <c r="BJ29" s="32" t="s">
        <v>30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13" customFormat="1" ht="12.75">
      <c r="A30" s="14"/>
      <c r="B30" s="30" t="s">
        <v>55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1"/>
      <c r="BJ30" s="32" t="s">
        <v>31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24">
        <f>'[1]НИТ 12 мес.'!$C$17/1000-'[1]НИТ 12 мес.'!$C$18/1000</f>
        <v>168956.67163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>
        <f>83129+10387</f>
        <v>93516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13" customFormat="1" ht="12.75" hidden="1">
      <c r="A31" s="14"/>
      <c r="B31" s="30" t="s">
        <v>56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2" t="s">
        <v>32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</row>
    <row r="32" spans="1:108" s="13" customFormat="1" ht="12.75" hidden="1">
      <c r="A32" s="14"/>
      <c r="B32" s="30" t="s">
        <v>57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1"/>
      <c r="BJ32" s="32" t="s">
        <v>33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13" customFormat="1" ht="12.75" hidden="1">
      <c r="A33" s="14"/>
      <c r="B33" s="66" t="s">
        <v>58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7"/>
      <c r="BJ33" s="32" t="s">
        <v>35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s="13" customFormat="1" ht="12.75" hidden="1">
      <c r="A34" s="14"/>
      <c r="B34" s="66" t="s">
        <v>59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/>
      <c r="BJ34" s="32" t="s">
        <v>36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</row>
    <row r="35" spans="1:108" s="13" customFormat="1" ht="12.75" hidden="1">
      <c r="A35" s="14"/>
      <c r="B35" s="66" t="s">
        <v>60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7"/>
      <c r="BJ35" s="32" t="s">
        <v>37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13" customFormat="1" ht="12.75" hidden="1">
      <c r="A36" s="14"/>
      <c r="B36" s="68" t="s">
        <v>97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9"/>
      <c r="BJ36" s="32" t="s">
        <v>38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13" customFormat="1" ht="12.75" hidden="1">
      <c r="A37" s="14"/>
      <c r="B37" s="68" t="s">
        <v>98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9"/>
      <c r="BJ37" s="32" t="s">
        <v>39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13" customFormat="1" ht="12.75" hidden="1">
      <c r="A38" s="14"/>
      <c r="B38" s="66" t="s">
        <v>61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7"/>
      <c r="BJ38" s="32" t="s">
        <v>40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13" customFormat="1" ht="12.75" hidden="1">
      <c r="A39" s="14"/>
      <c r="B39" s="66" t="s">
        <v>62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7"/>
      <c r="BJ39" s="32" t="s">
        <v>41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</row>
    <row r="40" spans="1:108" s="13" customFormat="1" ht="12.75" hidden="1">
      <c r="A40" s="14"/>
      <c r="B40" s="68" t="s">
        <v>63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9"/>
      <c r="BJ40" s="32" t="s">
        <v>43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</row>
    <row r="41" spans="1:108" s="13" customFormat="1" ht="12.75" hidden="1">
      <c r="A41" s="14"/>
      <c r="B41" s="66" t="s">
        <v>64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7"/>
      <c r="BJ41" s="32" t="s">
        <v>42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13" customFormat="1" ht="12.75" hidden="1">
      <c r="A42" s="14"/>
      <c r="B42" s="68" t="s">
        <v>65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9"/>
      <c r="BJ42" s="32" t="s">
        <v>44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13" customFormat="1" ht="12.75" hidden="1">
      <c r="A43" s="14"/>
      <c r="B43" s="68" t="s">
        <v>66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9"/>
      <c r="BJ43" s="32" t="s">
        <v>45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13" customFormat="1" ht="12.75" hidden="1">
      <c r="A44" s="14"/>
      <c r="B44" s="66" t="s">
        <v>67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7"/>
      <c r="BJ44" s="32" t="s">
        <v>46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13" customFormat="1" ht="12.75" hidden="1">
      <c r="A45" s="14"/>
      <c r="B45" s="30" t="s">
        <v>68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1"/>
      <c r="BJ45" s="32" t="s">
        <v>34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13" customFormat="1" ht="12.75" hidden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1"/>
      <c r="BJ46" s="32" t="s">
        <v>47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17" customFormat="1" ht="12.75">
      <c r="A47" s="15"/>
      <c r="B47" s="70" t="s">
        <v>70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1"/>
      <c r="BJ47" s="25" t="s">
        <v>48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>
        <f>BW27+BW28+BW30</f>
        <v>4538584.18935</v>
      </c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>
        <f>CN27+CN28+CN30</f>
        <v>2342279</v>
      </c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</row>
    <row r="48" spans="1:108" s="13" customFormat="1" ht="27.75" customHeight="1" thickBot="1">
      <c r="A48" s="20"/>
      <c r="B48" s="76" t="s">
        <v>71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7"/>
      <c r="BJ48" s="78" t="s">
        <v>49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>
        <f>22784+299694</f>
        <v>322478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f>1987+130097</f>
        <v>132084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  <row r="49" spans="1:108" s="18" customFormat="1" ht="13.5" customHeight="1" thickBot="1">
      <c r="A49" s="21"/>
      <c r="B49" s="72" t="s">
        <v>72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3"/>
      <c r="BJ49" s="74" t="s">
        <v>50</v>
      </c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5">
        <f>BW47+BW48</f>
        <v>4861062.18935</v>
      </c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>
        <f>CN47+CN48</f>
        <v>2474363</v>
      </c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</row>
    <row r="50" spans="1:108" s="17" customFormat="1" ht="13.5" customHeight="1">
      <c r="A50" s="22"/>
      <c r="B50" s="81" t="s">
        <v>73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51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BW49-CN49</f>
        <v>2386699.1893499997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80" t="s">
        <v>77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2:108" s="1" customFormat="1" ht="24" customHeight="1">
      <c r="B56" s="80" t="s">
        <v>78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2:108" s="1" customFormat="1" ht="24" customHeight="1">
      <c r="B57" s="80" t="s">
        <v>79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17:BI17"/>
    <mergeCell ref="B18:BI1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L9:DD9"/>
    <mergeCell ref="BL10:DD10"/>
    <mergeCell ref="A12:DD12"/>
    <mergeCell ref="B16:BI16"/>
    <mergeCell ref="BW15:DD15"/>
    <mergeCell ref="BW16:DD16"/>
    <mergeCell ref="BW14:DD14"/>
    <mergeCell ref="B29:BI29"/>
    <mergeCell ref="BJ29:BV29"/>
    <mergeCell ref="BW17:DD17"/>
    <mergeCell ref="BW18:DD18"/>
    <mergeCell ref="BW27:CM27"/>
    <mergeCell ref="CN27:DD27"/>
    <mergeCell ref="B28:BI28"/>
    <mergeCell ref="BJ28:BV28"/>
    <mergeCell ref="BW29:CM29"/>
    <mergeCell ref="CN29:DD29"/>
    <mergeCell ref="BW20:DD20"/>
    <mergeCell ref="BW24:CM24"/>
    <mergeCell ref="CN24:DD24"/>
    <mergeCell ref="A22:DD22"/>
    <mergeCell ref="BJ20:BV20"/>
    <mergeCell ref="B19:BI19"/>
    <mergeCell ref="B20:BI20"/>
    <mergeCell ref="BJ17:BV17"/>
    <mergeCell ref="BJ18:BV18"/>
    <mergeCell ref="BJ19:BV19"/>
    <mergeCell ref="BJ16:BV16"/>
    <mergeCell ref="BJ14:BV15"/>
    <mergeCell ref="BW19:DD19"/>
    <mergeCell ref="A3:DD3"/>
    <mergeCell ref="A4:DD4"/>
    <mergeCell ref="A6:DD6"/>
    <mergeCell ref="A5:DD5"/>
    <mergeCell ref="A24:BI25"/>
    <mergeCell ref="BJ24:BV25"/>
    <mergeCell ref="BW25:CM25"/>
    <mergeCell ref="CN25:DD25"/>
    <mergeCell ref="AX7:BH7"/>
    <mergeCell ref="A14:BI15"/>
    <mergeCell ref="BW28:CM28"/>
    <mergeCell ref="CN28:DD28"/>
    <mergeCell ref="BJ26:BV26"/>
    <mergeCell ref="BW26:CM26"/>
    <mergeCell ref="CN26:DD26"/>
    <mergeCell ref="A26:BI26"/>
    <mergeCell ref="B27:BI27"/>
    <mergeCell ref="BJ27:BV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tabSelected="1" zoomScale="110" zoomScaleNormal="110" zoomScaleSheetLayoutView="100" zoomScalePageLayoutView="0" workbookViewId="0" topLeftCell="A3">
      <pane xSplit="55" ySplit="3" topLeftCell="BD6" activePane="bottomRight" state="frozen"/>
      <selection pane="topLeft" activeCell="A3" sqref="A3"/>
      <selection pane="topRight" activeCell="BD3" sqref="BD3"/>
      <selection pane="bottomLeft" activeCell="A6" sqref="A6"/>
      <selection pane="bottomRight" activeCell="BD37" sqref="BC37:BD37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9" t="s">
        <v>89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</row>
    <row r="2" ht="6" customHeight="1"/>
    <row r="3" spans="1:167" s="2" customFormat="1" ht="12.75" customHeight="1">
      <c r="A3" s="34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40" t="s">
        <v>17</v>
      </c>
      <c r="AW3" s="96"/>
      <c r="AX3" s="96"/>
      <c r="AY3" s="96"/>
      <c r="AZ3" s="96"/>
      <c r="BA3" s="96"/>
      <c r="BB3" s="96"/>
      <c r="BC3" s="97"/>
      <c r="BD3" s="34" t="s">
        <v>82</v>
      </c>
      <c r="BE3" s="35"/>
      <c r="BF3" s="35"/>
      <c r="BG3" s="35"/>
      <c r="BH3" s="35"/>
      <c r="BI3" s="35"/>
      <c r="BJ3" s="35"/>
      <c r="BK3" s="35"/>
      <c r="BL3" s="35"/>
      <c r="BM3" s="35"/>
      <c r="BN3" s="36"/>
      <c r="BO3" s="27" t="s">
        <v>83</v>
      </c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9"/>
    </row>
    <row r="4" spans="1:167" s="2" customFormat="1" ht="113.2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98"/>
      <c r="AW4" s="99"/>
      <c r="AX4" s="99"/>
      <c r="AY4" s="99"/>
      <c r="AZ4" s="99"/>
      <c r="BA4" s="99"/>
      <c r="BB4" s="99"/>
      <c r="BC4" s="100"/>
      <c r="BD4" s="37"/>
      <c r="BE4" s="38"/>
      <c r="BF4" s="38"/>
      <c r="BG4" s="38"/>
      <c r="BH4" s="38"/>
      <c r="BI4" s="38"/>
      <c r="BJ4" s="38"/>
      <c r="BK4" s="38"/>
      <c r="BL4" s="38"/>
      <c r="BM4" s="38"/>
      <c r="BN4" s="39"/>
      <c r="BO4" s="85" t="s">
        <v>93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94</v>
      </c>
      <c r="CB4" s="85"/>
      <c r="CC4" s="85"/>
      <c r="CD4" s="85"/>
      <c r="CE4" s="85"/>
      <c r="CF4" s="85"/>
      <c r="CG4" s="85"/>
      <c r="CH4" s="85"/>
      <c r="CI4" s="85"/>
      <c r="CJ4" s="85" t="s">
        <v>84</v>
      </c>
      <c r="CK4" s="85"/>
      <c r="CL4" s="85"/>
      <c r="CM4" s="85"/>
      <c r="CN4" s="85"/>
      <c r="CO4" s="85"/>
      <c r="CP4" s="85"/>
      <c r="CQ4" s="85"/>
      <c r="CR4" s="85"/>
      <c r="CS4" s="85" t="s">
        <v>92</v>
      </c>
      <c r="CT4" s="85"/>
      <c r="CU4" s="85"/>
      <c r="CV4" s="85"/>
      <c r="CW4" s="85"/>
      <c r="CX4" s="85"/>
      <c r="CY4" s="85"/>
      <c r="CZ4" s="85"/>
      <c r="DA4" s="85"/>
      <c r="DB4" s="85" t="s">
        <v>85</v>
      </c>
      <c r="DC4" s="85"/>
      <c r="DD4" s="85"/>
      <c r="DE4" s="85"/>
      <c r="DF4" s="85"/>
      <c r="DG4" s="85"/>
      <c r="DH4" s="85"/>
      <c r="DI4" s="85"/>
      <c r="DJ4" s="85"/>
      <c r="DK4" s="85" t="s">
        <v>87</v>
      </c>
      <c r="DL4" s="85"/>
      <c r="DM4" s="85"/>
      <c r="DN4" s="85"/>
      <c r="DO4" s="85"/>
      <c r="DP4" s="85"/>
      <c r="DQ4" s="85"/>
      <c r="DR4" s="85"/>
      <c r="DS4" s="85"/>
      <c r="DT4" s="85"/>
      <c r="DU4" s="85" t="s">
        <v>86</v>
      </c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 t="s">
        <v>90</v>
      </c>
      <c r="EK4" s="85"/>
      <c r="EL4" s="85"/>
      <c r="EM4" s="85"/>
      <c r="EN4" s="85"/>
      <c r="EO4" s="85"/>
      <c r="EP4" s="85"/>
      <c r="EQ4" s="85"/>
      <c r="ER4" s="85"/>
      <c r="ES4" s="85" t="s">
        <v>91</v>
      </c>
      <c r="ET4" s="85"/>
      <c r="EU4" s="85"/>
      <c r="EV4" s="85"/>
      <c r="EW4" s="85"/>
      <c r="EX4" s="85"/>
      <c r="EY4" s="85"/>
      <c r="EZ4" s="85"/>
      <c r="FA4" s="85"/>
      <c r="FB4" s="85"/>
      <c r="FC4" s="85" t="s">
        <v>88</v>
      </c>
      <c r="FD4" s="85"/>
      <c r="FE4" s="85"/>
      <c r="FF4" s="85"/>
      <c r="FG4" s="85"/>
      <c r="FH4" s="85"/>
      <c r="FI4" s="85"/>
      <c r="FJ4" s="85"/>
      <c r="FK4" s="85"/>
    </row>
    <row r="5" spans="1:167" s="2" customFormat="1" ht="12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  <c r="AV5" s="101"/>
      <c r="AW5" s="102"/>
      <c r="AX5" s="102"/>
      <c r="AY5" s="102"/>
      <c r="AZ5" s="102"/>
      <c r="BA5" s="102"/>
      <c r="BB5" s="102"/>
      <c r="BC5" s="103"/>
      <c r="BD5" s="46">
        <v>1</v>
      </c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>
        <v>2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>
        <v>3</v>
      </c>
      <c r="CB5" s="46"/>
      <c r="CC5" s="46"/>
      <c r="CD5" s="46"/>
      <c r="CE5" s="46"/>
      <c r="CF5" s="46"/>
      <c r="CG5" s="46"/>
      <c r="CH5" s="46"/>
      <c r="CI5" s="46"/>
      <c r="CJ5" s="46">
        <v>4</v>
      </c>
      <c r="CK5" s="46"/>
      <c r="CL5" s="46"/>
      <c r="CM5" s="46"/>
      <c r="CN5" s="46"/>
      <c r="CO5" s="46"/>
      <c r="CP5" s="46"/>
      <c r="CQ5" s="46"/>
      <c r="CR5" s="46"/>
      <c r="CS5" s="46">
        <v>5</v>
      </c>
      <c r="CT5" s="46"/>
      <c r="CU5" s="46"/>
      <c r="CV5" s="46"/>
      <c r="CW5" s="46"/>
      <c r="CX5" s="46"/>
      <c r="CY5" s="46"/>
      <c r="CZ5" s="46"/>
      <c r="DA5" s="46"/>
      <c r="DB5" s="46">
        <v>6</v>
      </c>
      <c r="DC5" s="46"/>
      <c r="DD5" s="46"/>
      <c r="DE5" s="46"/>
      <c r="DF5" s="46"/>
      <c r="DG5" s="46"/>
      <c r="DH5" s="46"/>
      <c r="DI5" s="46"/>
      <c r="DJ5" s="46"/>
      <c r="DK5" s="46">
        <v>7</v>
      </c>
      <c r="DL5" s="46"/>
      <c r="DM5" s="46"/>
      <c r="DN5" s="46"/>
      <c r="DO5" s="46"/>
      <c r="DP5" s="46"/>
      <c r="DQ5" s="46"/>
      <c r="DR5" s="46"/>
      <c r="DS5" s="46"/>
      <c r="DT5" s="46"/>
      <c r="DU5" s="46">
        <v>8</v>
      </c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>
        <v>9</v>
      </c>
      <c r="EK5" s="46"/>
      <c r="EL5" s="46"/>
      <c r="EM5" s="46"/>
      <c r="EN5" s="46"/>
      <c r="EO5" s="46"/>
      <c r="EP5" s="46"/>
      <c r="EQ5" s="46"/>
      <c r="ER5" s="46"/>
      <c r="ES5" s="46">
        <v>10</v>
      </c>
      <c r="ET5" s="46"/>
      <c r="EU5" s="46"/>
      <c r="EV5" s="46"/>
      <c r="EW5" s="46"/>
      <c r="EX5" s="46"/>
      <c r="EY5" s="46"/>
      <c r="EZ5" s="46"/>
      <c r="FA5" s="46"/>
      <c r="FB5" s="46"/>
      <c r="FC5" s="46">
        <v>11</v>
      </c>
      <c r="FD5" s="46"/>
      <c r="FE5" s="46"/>
      <c r="FF5" s="46"/>
      <c r="FG5" s="46"/>
      <c r="FH5" s="46"/>
      <c r="FI5" s="46"/>
      <c r="FJ5" s="46"/>
      <c r="FK5" s="46"/>
    </row>
    <row r="6" spans="1:167" s="17" customFormat="1" ht="13.5" customHeight="1">
      <c r="A6" s="15"/>
      <c r="B6" s="91" t="s">
        <v>26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25" t="s">
        <v>27</v>
      </c>
      <c r="AW6" s="25"/>
      <c r="AX6" s="25"/>
      <c r="AY6" s="25"/>
      <c r="AZ6" s="25"/>
      <c r="BA6" s="25"/>
      <c r="BB6" s="25"/>
      <c r="BC6" s="25"/>
      <c r="BD6" s="26">
        <f>BD7+BD8+BD10</f>
        <v>2342279</v>
      </c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</row>
    <row r="7" spans="1:167" ht="13.5" customHeight="1">
      <c r="A7" s="16"/>
      <c r="B7" s="89" t="s">
        <v>52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0"/>
      <c r="AV7" s="32" t="s">
        <v>28</v>
      </c>
      <c r="AW7" s="32"/>
      <c r="AX7" s="32"/>
      <c r="AY7" s="32"/>
      <c r="AZ7" s="32"/>
      <c r="BA7" s="32"/>
      <c r="BB7" s="32"/>
      <c r="BC7" s="32"/>
      <c r="BD7" s="24">
        <f>'стр.1'!CN27</f>
        <v>2156847.97</v>
      </c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>
        <f>242311-CA8-CA10</f>
        <v>229961</v>
      </c>
      <c r="CB7" s="24"/>
      <c r="CC7" s="24"/>
      <c r="CD7" s="24"/>
      <c r="CE7" s="24"/>
      <c r="CF7" s="24"/>
      <c r="CG7" s="24"/>
      <c r="CH7" s="24"/>
      <c r="CI7" s="24"/>
      <c r="CJ7" s="24">
        <f>913301-CJ8-CJ10</f>
        <v>792452.14</v>
      </c>
      <c r="CK7" s="24"/>
      <c r="CL7" s="24"/>
      <c r="CM7" s="24"/>
      <c r="CN7" s="24"/>
      <c r="CO7" s="24"/>
      <c r="CP7" s="24"/>
      <c r="CQ7" s="24"/>
      <c r="CR7" s="24"/>
      <c r="CS7" s="24">
        <f>273705-CS8-CS10</f>
        <v>237243.43</v>
      </c>
      <c r="CT7" s="24"/>
      <c r="CU7" s="24"/>
      <c r="CV7" s="24"/>
      <c r="CW7" s="24"/>
      <c r="CX7" s="24"/>
      <c r="CY7" s="24"/>
      <c r="CZ7" s="24"/>
      <c r="DA7" s="24"/>
      <c r="DB7" s="24">
        <f>'[3]Смета'!$F$152-DB8-DB10</f>
        <v>96247.5859</v>
      </c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>
        <f>'[3]Смета'!$F$153+'[3]УПР'!$C$31</f>
        <v>30554.424549999996</v>
      </c>
      <c r="ET7" s="24"/>
      <c r="EU7" s="24"/>
      <c r="EV7" s="24"/>
      <c r="EW7" s="24"/>
      <c r="EX7" s="24"/>
      <c r="EY7" s="24"/>
      <c r="EZ7" s="24"/>
      <c r="FA7" s="24"/>
      <c r="FB7" s="24"/>
      <c r="FC7" s="24">
        <f>BD7-CA7-CJ7-CS7-DB7-ES7</f>
        <v>770389.3895500001</v>
      </c>
      <c r="FD7" s="24"/>
      <c r="FE7" s="24"/>
      <c r="FF7" s="24"/>
      <c r="FG7" s="24"/>
      <c r="FH7" s="24"/>
      <c r="FI7" s="24"/>
      <c r="FJ7" s="24"/>
      <c r="FK7" s="24"/>
    </row>
    <row r="8" spans="1:167" ht="13.5" customHeight="1">
      <c r="A8" s="14"/>
      <c r="B8" s="30" t="s">
        <v>53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1"/>
      <c r="AV8" s="32" t="s">
        <v>29</v>
      </c>
      <c r="AW8" s="32"/>
      <c r="AX8" s="32"/>
      <c r="AY8" s="32"/>
      <c r="AZ8" s="32"/>
      <c r="BA8" s="32"/>
      <c r="BB8" s="32"/>
      <c r="BC8" s="32"/>
      <c r="BD8" s="24">
        <f>'стр.1'!CN28</f>
        <v>91915.03</v>
      </c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>
        <f>'[2]7. Расходы'!$Y$26</f>
        <v>69708.86</v>
      </c>
      <c r="CK8" s="24"/>
      <c r="CL8" s="24"/>
      <c r="CM8" s="24"/>
      <c r="CN8" s="24"/>
      <c r="CO8" s="24"/>
      <c r="CP8" s="24"/>
      <c r="CQ8" s="24"/>
      <c r="CR8" s="24"/>
      <c r="CS8" s="24">
        <f>'[2]7. Расходы'!$Y$27</f>
        <v>21119.57</v>
      </c>
      <c r="CT8" s="24"/>
      <c r="CU8" s="24"/>
      <c r="CV8" s="24"/>
      <c r="CW8" s="24"/>
      <c r="CX8" s="24"/>
      <c r="CY8" s="24"/>
      <c r="CZ8" s="24"/>
      <c r="DA8" s="24"/>
      <c r="DB8" s="24">
        <f>'[2]7. Расходы'!$Y$31</f>
        <v>413.61</v>
      </c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>
        <f>BD8-CJ8-CS8-DB8</f>
        <v>672.9899999999985</v>
      </c>
      <c r="FD8" s="24"/>
      <c r="FE8" s="24"/>
      <c r="FF8" s="24"/>
      <c r="FG8" s="24"/>
      <c r="FH8" s="24"/>
      <c r="FI8" s="24"/>
      <c r="FJ8" s="24"/>
      <c r="FK8" s="24"/>
    </row>
    <row r="9" spans="1:167" ht="26.25" customHeight="1">
      <c r="A9" s="14"/>
      <c r="B9" s="30" t="s">
        <v>80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 t="s">
        <v>30</v>
      </c>
      <c r="AW9" s="32"/>
      <c r="AX9" s="32"/>
      <c r="AY9" s="32"/>
      <c r="AZ9" s="32"/>
      <c r="BA9" s="32"/>
      <c r="BB9" s="32"/>
      <c r="BC9" s="32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</row>
    <row r="10" spans="1:167" ht="13.5" customHeight="1">
      <c r="A10" s="14"/>
      <c r="B10" s="60" t="s">
        <v>55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1"/>
      <c r="AV10" s="32" t="s">
        <v>31</v>
      </c>
      <c r="AW10" s="32"/>
      <c r="AX10" s="32"/>
      <c r="AY10" s="32"/>
      <c r="AZ10" s="32"/>
      <c r="BA10" s="32"/>
      <c r="BB10" s="32"/>
      <c r="BC10" s="32"/>
      <c r="BD10" s="24">
        <f>'стр.1'!CN30</f>
        <v>93516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>
        <f>-(-8168-2519-1636-27)</f>
        <v>12350</v>
      </c>
      <c r="CB10" s="24"/>
      <c r="CC10" s="24"/>
      <c r="CD10" s="24"/>
      <c r="CE10" s="24"/>
      <c r="CF10" s="24"/>
      <c r="CG10" s="24"/>
      <c r="CH10" s="24"/>
      <c r="CI10" s="24"/>
      <c r="CJ10" s="24">
        <f>(60794+5688)/1.3</f>
        <v>51140</v>
      </c>
      <c r="CK10" s="24"/>
      <c r="CL10" s="24"/>
      <c r="CM10" s="24"/>
      <c r="CN10" s="24"/>
      <c r="CO10" s="24"/>
      <c r="CP10" s="24"/>
      <c r="CQ10" s="24"/>
      <c r="CR10" s="24"/>
      <c r="CS10" s="24">
        <f>CJ10*30%</f>
        <v>15342</v>
      </c>
      <c r="CT10" s="24"/>
      <c r="CU10" s="24"/>
      <c r="CV10" s="24"/>
      <c r="CW10" s="24"/>
      <c r="CX10" s="24"/>
      <c r="CY10" s="24"/>
      <c r="CZ10" s="24"/>
      <c r="DA10" s="24"/>
      <c r="DB10" s="24">
        <f>120+11</f>
        <v>131</v>
      </c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>
        <f>554</f>
        <v>554</v>
      </c>
      <c r="ET10" s="24"/>
      <c r="EU10" s="24"/>
      <c r="EV10" s="24"/>
      <c r="EW10" s="24"/>
      <c r="EX10" s="24"/>
      <c r="EY10" s="24"/>
      <c r="EZ10" s="24"/>
      <c r="FA10" s="24"/>
      <c r="FB10" s="24"/>
      <c r="FC10" s="24">
        <f>BD10-CA10-CJ10-CS10-DB10-ES10</f>
        <v>13999</v>
      </c>
      <c r="FD10" s="24"/>
      <c r="FE10" s="24"/>
      <c r="FF10" s="24"/>
      <c r="FG10" s="24"/>
      <c r="FH10" s="24"/>
      <c r="FI10" s="24"/>
      <c r="FJ10" s="24"/>
      <c r="FK10" s="24"/>
    </row>
    <row r="11" spans="1:167" ht="13.5" customHeight="1" hidden="1">
      <c r="A11" s="14"/>
      <c r="B11" s="30" t="s">
        <v>56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 t="s">
        <v>32</v>
      </c>
      <c r="AW11" s="32"/>
      <c r="AX11" s="32"/>
      <c r="AY11" s="32"/>
      <c r="AZ11" s="32"/>
      <c r="BA11" s="32"/>
      <c r="BB11" s="32"/>
      <c r="BC11" s="32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</row>
    <row r="12" spans="1:167" ht="13.5" customHeight="1" hidden="1">
      <c r="A12" s="14"/>
      <c r="B12" s="30" t="s">
        <v>57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 t="s">
        <v>33</v>
      </c>
      <c r="AW12" s="32"/>
      <c r="AX12" s="32"/>
      <c r="AY12" s="32"/>
      <c r="AZ12" s="32"/>
      <c r="BA12" s="32"/>
      <c r="BB12" s="32"/>
      <c r="BC12" s="32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</row>
    <row r="13" spans="1:167" ht="13.5" customHeight="1" hidden="1">
      <c r="A13" s="14"/>
      <c r="B13" s="66" t="s">
        <v>58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7"/>
      <c r="AV13" s="32" t="s">
        <v>35</v>
      </c>
      <c r="AW13" s="32"/>
      <c r="AX13" s="32"/>
      <c r="AY13" s="32"/>
      <c r="AZ13" s="32"/>
      <c r="BA13" s="32"/>
      <c r="BB13" s="32"/>
      <c r="BC13" s="32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ht="13.5" customHeight="1" hidden="1">
      <c r="A14" s="14"/>
      <c r="B14" s="66" t="s">
        <v>59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7"/>
      <c r="AV14" s="32" t="s">
        <v>36</v>
      </c>
      <c r="AW14" s="32"/>
      <c r="AX14" s="32"/>
      <c r="AY14" s="32"/>
      <c r="AZ14" s="32"/>
      <c r="BA14" s="32"/>
      <c r="BB14" s="32"/>
      <c r="BC14" s="32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ht="13.5" customHeight="1" hidden="1">
      <c r="A15" s="14"/>
      <c r="B15" s="66" t="s">
        <v>60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32" t="s">
        <v>37</v>
      </c>
      <c r="AW15" s="32"/>
      <c r="AX15" s="32"/>
      <c r="AY15" s="32"/>
      <c r="AZ15" s="32"/>
      <c r="BA15" s="32"/>
      <c r="BB15" s="32"/>
      <c r="BC15" s="32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  <row r="16" spans="1:167" ht="13.5" customHeight="1" hidden="1">
      <c r="A16" s="14"/>
      <c r="B16" s="68" t="s">
        <v>97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9"/>
      <c r="AV16" s="32" t="s">
        <v>38</v>
      </c>
      <c r="AW16" s="32"/>
      <c r="AX16" s="32"/>
      <c r="AY16" s="32"/>
      <c r="AZ16" s="32"/>
      <c r="BA16" s="32"/>
      <c r="BB16" s="32"/>
      <c r="BC16" s="32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pans="1:167" ht="13.5" customHeight="1" hidden="1">
      <c r="A17" s="14"/>
      <c r="B17" s="68" t="s">
        <v>98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9"/>
      <c r="AV17" s="32" t="s">
        <v>39</v>
      </c>
      <c r="AW17" s="32"/>
      <c r="AX17" s="32"/>
      <c r="AY17" s="32"/>
      <c r="AZ17" s="32"/>
      <c r="BA17" s="32"/>
      <c r="BB17" s="32"/>
      <c r="BC17" s="32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</row>
    <row r="18" spans="1:167" ht="13.5" customHeight="1" hidden="1">
      <c r="A18" s="14"/>
      <c r="B18" s="66" t="s">
        <v>61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/>
      <c r="AV18" s="32" t="s">
        <v>40</v>
      </c>
      <c r="AW18" s="32"/>
      <c r="AX18" s="32"/>
      <c r="AY18" s="32"/>
      <c r="AZ18" s="32"/>
      <c r="BA18" s="32"/>
      <c r="BB18" s="32"/>
      <c r="BC18" s="32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</row>
    <row r="19" spans="1:167" ht="13.5" customHeight="1" hidden="1">
      <c r="A19" s="14"/>
      <c r="B19" s="66" t="s">
        <v>62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7"/>
      <c r="AV19" s="32" t="s">
        <v>41</v>
      </c>
      <c r="AW19" s="32"/>
      <c r="AX19" s="32"/>
      <c r="AY19" s="32"/>
      <c r="AZ19" s="32"/>
      <c r="BA19" s="32"/>
      <c r="BB19" s="32"/>
      <c r="BC19" s="32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</row>
    <row r="20" spans="1:167" ht="13.5" customHeight="1" hidden="1">
      <c r="A20" s="14"/>
      <c r="B20" s="68" t="s">
        <v>63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9"/>
      <c r="AV20" s="32" t="s">
        <v>43</v>
      </c>
      <c r="AW20" s="32"/>
      <c r="AX20" s="32"/>
      <c r="AY20" s="32"/>
      <c r="AZ20" s="32"/>
      <c r="BA20" s="32"/>
      <c r="BB20" s="32"/>
      <c r="BC20" s="32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</row>
    <row r="21" spans="1:167" ht="13.5" customHeight="1" hidden="1">
      <c r="A21" s="14"/>
      <c r="B21" s="66" t="s">
        <v>64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7"/>
      <c r="AV21" s="32" t="s">
        <v>42</v>
      </c>
      <c r="AW21" s="32"/>
      <c r="AX21" s="32"/>
      <c r="AY21" s="32"/>
      <c r="AZ21" s="32"/>
      <c r="BA21" s="32"/>
      <c r="BB21" s="32"/>
      <c r="BC21" s="32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</row>
    <row r="22" spans="1:167" ht="13.5" customHeight="1" hidden="1">
      <c r="A22" s="14"/>
      <c r="B22" s="68" t="s">
        <v>65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9"/>
      <c r="AV22" s="32" t="s">
        <v>44</v>
      </c>
      <c r="AW22" s="32"/>
      <c r="AX22" s="32"/>
      <c r="AY22" s="32"/>
      <c r="AZ22" s="32"/>
      <c r="BA22" s="32"/>
      <c r="BB22" s="32"/>
      <c r="BC22" s="32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</row>
    <row r="23" spans="1:167" ht="13.5" customHeight="1" hidden="1">
      <c r="A23" s="14"/>
      <c r="B23" s="68" t="s">
        <v>66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9"/>
      <c r="AV23" s="32" t="s">
        <v>45</v>
      </c>
      <c r="AW23" s="32"/>
      <c r="AX23" s="32"/>
      <c r="AY23" s="32"/>
      <c r="AZ23" s="32"/>
      <c r="BA23" s="32"/>
      <c r="BB23" s="32"/>
      <c r="BC23" s="32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</row>
    <row r="24" spans="1:167" ht="13.5" customHeight="1" hidden="1">
      <c r="A24" s="14"/>
      <c r="B24" s="66" t="s">
        <v>67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  <c r="AV24" s="32" t="s">
        <v>46</v>
      </c>
      <c r="AW24" s="32"/>
      <c r="AX24" s="32"/>
      <c r="AY24" s="32"/>
      <c r="AZ24" s="32"/>
      <c r="BA24" s="32"/>
      <c r="BB24" s="32"/>
      <c r="BC24" s="32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</row>
    <row r="25" spans="1:167" ht="13.5" customHeight="1" hidden="1">
      <c r="A25" s="14"/>
      <c r="B25" s="30" t="s">
        <v>68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1"/>
      <c r="AV25" s="32" t="s">
        <v>34</v>
      </c>
      <c r="AW25" s="32"/>
      <c r="AX25" s="32"/>
      <c r="AY25" s="32"/>
      <c r="AZ25" s="32"/>
      <c r="BA25" s="32"/>
      <c r="BB25" s="32"/>
      <c r="BC25" s="32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</row>
    <row r="26" spans="1:167" ht="13.5" customHeight="1" hidden="1">
      <c r="A26" s="14"/>
      <c r="B26" s="30" t="s">
        <v>69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1"/>
      <c r="AV26" s="32" t="s">
        <v>47</v>
      </c>
      <c r="AW26" s="32"/>
      <c r="AX26" s="32"/>
      <c r="AY26" s="32"/>
      <c r="AZ26" s="32"/>
      <c r="BA26" s="32"/>
      <c r="BB26" s="32"/>
      <c r="BC26" s="32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</row>
    <row r="27" spans="1:167" s="17" customFormat="1" ht="13.5" customHeight="1">
      <c r="A27" s="15"/>
      <c r="B27" s="70" t="s">
        <v>81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1"/>
      <c r="AV27" s="25" t="s">
        <v>48</v>
      </c>
      <c r="AW27" s="25"/>
      <c r="AX27" s="25"/>
      <c r="AY27" s="25"/>
      <c r="AZ27" s="25"/>
      <c r="BA27" s="25"/>
      <c r="BB27" s="25"/>
      <c r="BC27" s="25"/>
      <c r="BD27" s="26">
        <f>BD7+BD8+BD10</f>
        <v>2342279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</row>
    <row r="28" spans="1:167" s="18" customFormat="1" ht="14.25" customHeight="1">
      <c r="A28" s="19"/>
      <c r="B28" s="93" t="s">
        <v>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4"/>
      <c r="AV28" s="104" t="s">
        <v>49</v>
      </c>
      <c r="AW28" s="104"/>
      <c r="AX28" s="104"/>
      <c r="AY28" s="104"/>
      <c r="AZ28" s="104"/>
      <c r="BA28" s="104"/>
      <c r="BB28" s="104"/>
      <c r="BC28" s="104"/>
      <c r="BD28" s="105">
        <f>'стр.1'!CN48</f>
        <v>132084</v>
      </c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>
        <f>BD28</f>
        <v>132084</v>
      </c>
      <c r="FD28" s="105"/>
      <c r="FE28" s="105"/>
      <c r="FF28" s="105"/>
      <c r="FG28" s="105"/>
      <c r="FH28" s="105"/>
      <c r="FI28" s="105"/>
      <c r="FJ28" s="105"/>
      <c r="FK28" s="105"/>
    </row>
    <row r="29" spans="1:167" s="18" customFormat="1" ht="14.25" customHeight="1">
      <c r="A29" s="106" t="s">
        <v>72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8"/>
      <c r="AV29" s="95" t="s">
        <v>50</v>
      </c>
      <c r="AW29" s="95"/>
      <c r="AX29" s="95"/>
      <c r="AY29" s="95"/>
      <c r="AZ29" s="95"/>
      <c r="BA29" s="95"/>
      <c r="BB29" s="95"/>
      <c r="BC29" s="95"/>
      <c r="BD29" s="105">
        <f>BD27+BD28</f>
        <v>2474363</v>
      </c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</row>
  </sheetData>
  <sheetProtection/>
  <mergeCells count="338">
    <mergeCell ref="FC29:FK29"/>
    <mergeCell ref="B10:AU10"/>
    <mergeCell ref="EJ28:ER28"/>
    <mergeCell ref="ES28:FB28"/>
    <mergeCell ref="FC28:FK28"/>
    <mergeCell ref="CA29:CI29"/>
    <mergeCell ref="CJ29:CR29"/>
    <mergeCell ref="CS29:DA29"/>
    <mergeCell ref="DB29:DJ29"/>
    <mergeCell ref="DK29:DT29"/>
    <mergeCell ref="B1:FJ1"/>
    <mergeCell ref="BO3:FK3"/>
    <mergeCell ref="A29:AU29"/>
    <mergeCell ref="EJ29:ER29"/>
    <mergeCell ref="ES29:FB29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FC26:FK26"/>
    <mergeCell ref="DU27:EI27"/>
    <mergeCell ref="ES27:FB27"/>
    <mergeCell ref="DU26:EI26"/>
    <mergeCell ref="EJ26:ER26"/>
    <mergeCell ref="ES26:FB26"/>
    <mergeCell ref="BO27:BZ27"/>
    <mergeCell ref="CA27:CI27"/>
    <mergeCell ref="CJ27:CR27"/>
    <mergeCell ref="CS27:DA27"/>
    <mergeCell ref="DB27:DJ27"/>
    <mergeCell ref="DK27:DT27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9:DJ9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O7:BZ7"/>
    <mergeCell ref="CA4:CI4"/>
    <mergeCell ref="CJ4:CR4"/>
    <mergeCell ref="BO5:BZ5"/>
    <mergeCell ref="CA5:CI5"/>
    <mergeCell ref="CJ5:CR5"/>
    <mergeCell ref="BD25:BN25"/>
    <mergeCell ref="BD17:BN17"/>
    <mergeCell ref="BD18:BN18"/>
    <mergeCell ref="BD19:BN19"/>
    <mergeCell ref="BD20:BN20"/>
    <mergeCell ref="BD29:BN29"/>
    <mergeCell ref="BO4:BZ4"/>
    <mergeCell ref="BD26:BN26"/>
    <mergeCell ref="BD27:BN27"/>
    <mergeCell ref="BO29:BZ29"/>
    <mergeCell ref="BD8:BN8"/>
    <mergeCell ref="BD9:BN9"/>
    <mergeCell ref="BD10:BN10"/>
    <mergeCell ref="BD11:BN11"/>
    <mergeCell ref="BD12:BN12"/>
    <mergeCell ref="BD28:BN28"/>
    <mergeCell ref="BD21:BN21"/>
    <mergeCell ref="BD22:BN22"/>
    <mergeCell ref="BD23:BN23"/>
    <mergeCell ref="BD24:BN24"/>
    <mergeCell ref="BD5:BN5"/>
    <mergeCell ref="BD6:BN6"/>
    <mergeCell ref="BD15:BN15"/>
    <mergeCell ref="BD16:BN16"/>
    <mergeCell ref="BD3:BN4"/>
    <mergeCell ref="AV29:BC29"/>
    <mergeCell ref="AV3:BC5"/>
    <mergeCell ref="AV25:BC25"/>
    <mergeCell ref="AV26:BC26"/>
    <mergeCell ref="AV27:BC27"/>
    <mergeCell ref="AV28:BC28"/>
    <mergeCell ref="BD7:BN7"/>
    <mergeCell ref="AV23:BC23"/>
    <mergeCell ref="AV24:BC24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1:BC21"/>
    <mergeCell ref="B17:AU17"/>
    <mergeCell ref="B18:AU18"/>
    <mergeCell ref="B19:AU19"/>
    <mergeCell ref="B20:AU20"/>
    <mergeCell ref="B16:AU16"/>
    <mergeCell ref="AV16:BC16"/>
    <mergeCell ref="AV15:BC15"/>
    <mergeCell ref="B28:AU28"/>
    <mergeCell ref="B21:AU21"/>
    <mergeCell ref="B22:AU22"/>
    <mergeCell ref="B23:AU23"/>
    <mergeCell ref="B24:AU24"/>
    <mergeCell ref="B25:AU25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DU12:EI12"/>
    <mergeCell ref="DK9:DT9"/>
    <mergeCell ref="BO11:BZ11"/>
    <mergeCell ref="CA11:CI11"/>
    <mergeCell ref="EJ10:ER10"/>
    <mergeCell ref="ES10:FB10"/>
    <mergeCell ref="ES9:FB9"/>
    <mergeCell ref="EJ12:ER12"/>
    <mergeCell ref="BO12:BZ12"/>
    <mergeCell ref="CA12:CI12"/>
    <mergeCell ref="B15:AU15"/>
    <mergeCell ref="FC10:FK10"/>
    <mergeCell ref="DU11:EI11"/>
    <mergeCell ref="EJ11:ER11"/>
    <mergeCell ref="ES11:FB11"/>
    <mergeCell ref="FC11:FK11"/>
    <mergeCell ref="BD14:BN14"/>
    <mergeCell ref="BD13:BN13"/>
    <mergeCell ref="DB12:DJ12"/>
    <mergeCell ref="DK12:DT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Ш. Панихидкина</cp:lastModifiedBy>
  <cp:lastPrinted>2012-10-04T09:22:23Z</cp:lastPrinted>
  <dcterms:created xsi:type="dcterms:W3CDTF">2011-01-11T10:25:48Z</dcterms:created>
  <dcterms:modified xsi:type="dcterms:W3CDTF">2015-03-30T07:57:39Z</dcterms:modified>
  <cp:category/>
  <cp:version/>
  <cp:contentType/>
  <cp:contentStatus/>
</cp:coreProperties>
</file>